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etunjuk" sheetId="1" state="visible" r:id="rId3"/>
    <sheet name="Data" sheetId="2" state="visible" r:id="rId4"/>
    <sheet name="Alokasi" sheetId="3" state="visible" r:id="rId5"/>
    <sheet name="Unit cos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<sst xmlns="http://schemas.openxmlformats.org/spreadsheetml/2006/main" count="73" uniqueCount="62">
  <si>
    <t xml:space="preserve">Templat unit cost rumah sakit · Akademi MedMinutes (MM-AK-02)</t>
  </si>
  <si>
    <t xml:space="preserve">medminutes.io/akademi/unit-cost · Versi November 2026 · CC BY-ND 4.0: boleh diteruskan utuh dengan menyebut sumber</t>
  </si>
  <si>
    <t xml:space="preserve">Cara pakai</t>
  </si>
  <si>
    <t xml:space="preserve">1. Isi sel berwarna kuning di sheet 'Data': biaya langsung 12 bulan per unit, jumlah pegawai, luas, bobot gizi/laundry, output, kapasitas praktis.</t>
  </si>
  <si>
    <t xml:space="preserve">2. Sheet 'Alokasi' menjalankan step-down tiga tahap: manajemen (dasar pegawai), fasilitas (dasar luas), gizi dan laundry (dasar bobot porsi + kg linen).</t>
  </si>
  <si>
    <t xml:space="preserve">3. Sheet 'Unit cost' membagi total biaya tiap unit penghasil dengan outputnya, pada realisasi dan pada kapasitas praktis.</t>
  </si>
  <si>
    <t xml:space="preserve">4. Periksa 'Uji keseimbangan' di sheet Alokasi: harus SEIMBANG. Total biaya setelah alokasi wajib sama dengan total sebelum alokasi.</t>
  </si>
  <si>
    <t xml:space="preserve">Catatan</t>
  </si>
  <si>
    <t xml:space="preserve">· Angka contoh adalah angka bulat untuk latihan, bukan data rumah sakit mana pun.</t>
  </si>
  <si>
    <t xml:space="preserve">· Pakai realisasi 12 bulan penuh supaya biaya musiman (THR, seragam, pelatihan) ikut terhitung.</t>
  </si>
  <si>
    <t xml:space="preserve">· Biaya langsung unit: pegawai, bahan habis pakai, depresiasi alat dan gedung yang dipakai unit, listrik dan air terukur.</t>
  </si>
  <si>
    <t xml:space="preserve">· Obat dan BMHP per pasien lebih tepat dihitung per tindakan atau per episode, di luar biaya unit ini.</t>
  </si>
  <si>
    <t xml:space="preserve">· Unit penunjang yang sudah dialokasikan tidak menerima alokasi balik (sifat metode step-down).</t>
  </si>
  <si>
    <t xml:space="preserve">· Tambah unit: sisipkan baris di 'Data' dan salin rumus baris di atasnya pada 'Alokasi' dan 'Unit cost'.</t>
  </si>
  <si>
    <t xml:space="preserve">Dasar aturan</t>
  </si>
  <si>
    <t xml:space="preserve">· Permenkes 6/2026 tentang Rumah Sakit, Pasal 71–72: tarif berdasarkan pola tarif nasional; prinsip keterjangkauan mempertimbangkan unit cost pelayanan.</t>
  </si>
  <si>
    <t xml:space="preserve">· Permendagri 79/2018 tentang BLUD, Pasal 81: tarif layanan disusun atas perhitungan biaya per unit layanan, dihitung dengan akuntansi biaya.</t>
  </si>
  <si>
    <t xml:space="preserve">· PP 23/2005 tentang Pengelolaan Keuangan BLU, Pasal 9: tarif disusun atas dasar perhitungan biaya per unit layanan atau hasil per investasi dana.</t>
  </si>
  <si>
    <t xml:space="preserve">Bacaan lengkap dan bahan rapat direksi: https://medminutes.io/akademi/unit-cost/</t>
  </si>
  <si>
    <t xml:space="preserve">Data 12 bulan per unit</t>
  </si>
  <si>
    <t xml:space="preserve">Isi sel kuning. Biaya dalam Rp juta per tahun.</t>
  </si>
  <si>
    <t xml:space="preserve">Unit</t>
  </si>
  <si>
    <t xml:space="preserve">Kelompok</t>
  </si>
  <si>
    <t xml:space="preserve">Biaya langsung (Rp juta)</t>
  </si>
  <si>
    <t xml:space="preserve">Pegawai (orang)</t>
  </si>
  <si>
    <t xml:space="preserve">Luas (m²)</t>
  </si>
  <si>
    <t xml:space="preserve">Bobot gizi + laundry</t>
  </si>
  <si>
    <t xml:space="preserve">Output 12 bln</t>
  </si>
  <si>
    <t xml:space="preserve">Satuan output</t>
  </si>
  <si>
    <t xml:space="preserve">Kapasitas praktis</t>
  </si>
  <si>
    <t xml:space="preserve">Manajemen dan administrasi</t>
  </si>
  <si>
    <t xml:space="preserve">Penunjang</t>
  </si>
  <si>
    <t xml:space="preserve">Fasilitas: gedung, IPSRS, kebersihan</t>
  </si>
  <si>
    <t xml:space="preserve">Gizi dan laundry</t>
  </si>
  <si>
    <t xml:space="preserve">IGD</t>
  </si>
  <si>
    <t xml:space="preserve">Penghasil</t>
  </si>
  <si>
    <t xml:space="preserve">kunjungan</t>
  </si>
  <si>
    <t xml:space="preserve">Rawat jalan</t>
  </si>
  <si>
    <t xml:space="preserve">Rawat inap</t>
  </si>
  <si>
    <t xml:space="preserve">hari rawat</t>
  </si>
  <si>
    <t xml:space="preserve">Kamar operasi</t>
  </si>
  <si>
    <t xml:space="preserve">jam operasi</t>
  </si>
  <si>
    <t xml:space="preserve">Total</t>
  </si>
  <si>
    <t xml:space="preserve">Alokasi step-down tiga tahap (Rp juta)</t>
  </si>
  <si>
    <t xml:space="preserve">Urutan: manajemen → fasilitas → gizi dan laundry → unit penghasil. Tidak ada alokasi balik.</t>
  </si>
  <si>
    <t xml:space="preserve">Biaya langsung</t>
  </si>
  <si>
    <t xml:space="preserve">Tahap 1: manajemen (dasar pegawai)</t>
  </si>
  <si>
    <t xml:space="preserve">Tahap 2: fasilitas (dasar luas)</t>
  </si>
  <si>
    <t xml:space="preserve">Tahap 3: gizi dan laundry (dasar bobot)</t>
  </si>
  <si>
    <t xml:space="preserve">Total setelah alokasi</t>
  </si>
  <si>
    <t xml:space="preserve">Uji keseimbangan: total biaya unit penghasil = total biaya sebelum alokasi</t>
  </si>
  <si>
    <t xml:space="preserve">Total sebelum alokasi</t>
  </si>
  <si>
    <t xml:space="preserve">Total di unit penghasil</t>
  </si>
  <si>
    <t xml:space="preserve">Hasil</t>
  </si>
  <si>
    <t xml:space="preserve">Unit cost per unit penghasil</t>
  </si>
  <si>
    <t xml:space="preserve">Rupiah per satuan output. Selisih realisasi dan kapasitas praktis = biaya kapasitas menganggur.</t>
  </si>
  <si>
    <t xml:space="preserve">Total biaya (Rp juta)</t>
  </si>
  <si>
    <t xml:space="preserve">Satuan</t>
  </si>
  <si>
    <t xml:space="preserve">Unit cost pada realisasi (Rp)</t>
  </si>
  <si>
    <t xml:space="preserve">Unit cost pada kapasitas (Rp)</t>
  </si>
  <si>
    <t xml:space="preserve">Biaya kapasitas menganggur (Rp juta)</t>
  </si>
  <si>
    <t xml:space="preserve">Bandingkan unit cost per hari rawat dan per episode dengan tarif yang diterima per kelompok kasus. Bacaan: medminutes.io/akademi/unit-cost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</si>
</sst>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1D32"/>
      <name val="Cambria"/>
      <family val="0"/>
      <charset val="1"/>
    </font>
    <font>
      <i val="true"/>
      <sz val="11"/>
      <color rgb="FF4A6580"/>
      <name val="Cambria"/>
      <family val="0"/>
      <charset val="1"/>
    </font>
    <font>
      <b val="true"/>
      <sz val="12"/>
      <color rgb="FF0C1D32"/>
      <name val="Cambria"/>
      <family val="0"/>
      <charset val="1"/>
    </font>
    <font>
      <b val="true"/>
      <sz val="11"/>
      <color rgb="FF265F8A"/>
      <name val="Cambria"/>
      <family val="0"/>
      <charset val="1"/>
    </font>
    <font>
      <b val="true"/>
      <sz val="15"/>
      <color rgb="FF0C1D32"/>
      <name val="Calibri"/>
      <family val="0"/>
      <charset val="1"/>
    </font>
    <font>
      <i val="true"/>
      <sz val="11"/>
      <color rgb="FF4A65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C1D32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65F8A"/>
        <bgColor rgb="FF4A6580"/>
      </patternFill>
    </fill>
    <fill>
      <patternFill patternType="solid">
        <fgColor rgb="FFFFF7E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F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DFE8F0"/>
      <rgbColor rgb="FF660066"/>
      <rgbColor rgb="FFFF8080"/>
      <rgbColor rgb="FF265F8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580"/>
      <rgbColor rgb="FF969696"/>
      <rgbColor rgb="FF003366"/>
      <rgbColor rgb="FF339966"/>
      <rgbColor rgb="FF0C1D3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20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23.85" hidden="false" customHeight="false" outlineLevel="0" collapsed="false">
      <c r="A19" s="3" t="s">
        <v>15</v>
      </c>
    </row>
    <row r="20" customFormat="false" ht="23.85" hidden="false" customHeight="false" outlineLevel="0" collapsed="false">
      <c r="A20" s="3" t="s">
        <v>16</v>
      </c>
    </row>
    <row r="21" customFormat="false" ht="23.8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3"/>
    </row>
    <row r="23" customFormat="false" ht="15" hidden="false" customHeight="false" outlineLevel="0" collapsed="false">
      <c r="A23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9" min="8" style="0" width="14"/>
  </cols>
  <sheetData>
    <row r="1" customFormat="false" ht="18.55" hidden="false" customHeight="false" outlineLevel="0" collapsed="false">
      <c r="A1" s="6" t="s">
        <v>19</v>
      </c>
    </row>
    <row r="2" customFormat="false" ht="15" hidden="false" customHeight="false" outlineLevel="0" collapsed="false">
      <c r="A2" s="7" t="s">
        <v>20</v>
      </c>
    </row>
    <row r="4" customFormat="false" ht="33.75" hidden="false" customHeight="true" outlineLevel="0" collapsed="false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</row>
    <row r="5" customFormat="false" ht="15" hidden="false" customHeight="false" outlineLevel="0" collapsed="false">
      <c r="A5" s="0" t="s">
        <v>30</v>
      </c>
      <c r="B5" s="0" t="s">
        <v>31</v>
      </c>
      <c r="C5" s="9" t="n">
        <v>2400</v>
      </c>
      <c r="D5" s="9" t="n">
        <v>40</v>
      </c>
      <c r="E5" s="9" t="n">
        <v>400</v>
      </c>
      <c r="F5" s="10"/>
      <c r="G5" s="10"/>
      <c r="I5" s="10"/>
    </row>
    <row r="6" customFormat="false" ht="15" hidden="false" customHeight="false" outlineLevel="0" collapsed="false">
      <c r="A6" s="0" t="s">
        <v>32</v>
      </c>
      <c r="B6" s="0" t="s">
        <v>31</v>
      </c>
      <c r="C6" s="9" t="n">
        <v>1800</v>
      </c>
      <c r="D6" s="9" t="n">
        <v>30</v>
      </c>
      <c r="E6" s="9" t="n">
        <v>300</v>
      </c>
      <c r="F6" s="10"/>
      <c r="G6" s="10"/>
      <c r="I6" s="10"/>
    </row>
    <row r="7" customFormat="false" ht="15" hidden="false" customHeight="false" outlineLevel="0" collapsed="false">
      <c r="A7" s="0" t="s">
        <v>33</v>
      </c>
      <c r="B7" s="0" t="s">
        <v>31</v>
      </c>
      <c r="C7" s="9" t="n">
        <v>1200</v>
      </c>
      <c r="D7" s="9" t="n">
        <v>20</v>
      </c>
      <c r="E7" s="9" t="n">
        <v>300</v>
      </c>
      <c r="F7" s="10"/>
      <c r="G7" s="10"/>
      <c r="I7" s="10"/>
    </row>
    <row r="8" customFormat="false" ht="15" hidden="false" customHeight="false" outlineLevel="0" collapsed="false">
      <c r="A8" s="0" t="s">
        <v>34</v>
      </c>
      <c r="B8" s="0" t="s">
        <v>35</v>
      </c>
      <c r="C8" s="9" t="n">
        <v>2000</v>
      </c>
      <c r="D8" s="9" t="n">
        <v>30</v>
      </c>
      <c r="E8" s="9" t="n">
        <v>500</v>
      </c>
      <c r="F8" s="9" t="n">
        <v>500</v>
      </c>
      <c r="G8" s="9" t="n">
        <v>12000</v>
      </c>
      <c r="H8" s="0" t="s">
        <v>36</v>
      </c>
      <c r="I8" s="9" t="n">
        <v>15000</v>
      </c>
    </row>
    <row r="9" customFormat="false" ht="15" hidden="false" customHeight="false" outlineLevel="0" collapsed="false">
      <c r="A9" s="0" t="s">
        <v>37</v>
      </c>
      <c r="B9" s="0" t="s">
        <v>35</v>
      </c>
      <c r="C9" s="9" t="n">
        <v>3000</v>
      </c>
      <c r="D9" s="9" t="n">
        <v>40</v>
      </c>
      <c r="E9" s="9" t="n">
        <v>800</v>
      </c>
      <c r="F9" s="9" t="n">
        <v>0</v>
      </c>
      <c r="G9" s="9" t="n">
        <v>60000</v>
      </c>
      <c r="H9" s="0" t="s">
        <v>36</v>
      </c>
      <c r="I9" s="9" t="n">
        <v>72000</v>
      </c>
    </row>
    <row r="10" customFormat="false" ht="15" hidden="false" customHeight="false" outlineLevel="0" collapsed="false">
      <c r="A10" s="0" t="s">
        <v>38</v>
      </c>
      <c r="B10" s="0" t="s">
        <v>35</v>
      </c>
      <c r="C10" s="9" t="n">
        <v>6000</v>
      </c>
      <c r="D10" s="9" t="n">
        <v>120</v>
      </c>
      <c r="E10" s="9" t="n">
        <v>3000</v>
      </c>
      <c r="F10" s="9" t="n">
        <v>8500</v>
      </c>
      <c r="G10" s="9" t="n">
        <v>24000</v>
      </c>
      <c r="H10" s="0" t="s">
        <v>39</v>
      </c>
      <c r="I10" s="9" t="n">
        <v>29200</v>
      </c>
    </row>
    <row r="11" customFormat="false" ht="15" hidden="false" customHeight="false" outlineLevel="0" collapsed="false">
      <c r="A11" s="0" t="s">
        <v>40</v>
      </c>
      <c r="B11" s="0" t="s">
        <v>35</v>
      </c>
      <c r="C11" s="9" t="n">
        <v>3600</v>
      </c>
      <c r="D11" s="9" t="n">
        <v>20</v>
      </c>
      <c r="E11" s="9" t="n">
        <v>600</v>
      </c>
      <c r="F11" s="9" t="n">
        <v>1000</v>
      </c>
      <c r="G11" s="9" t="n">
        <v>4000</v>
      </c>
      <c r="H11" s="0" t="s">
        <v>41</v>
      </c>
      <c r="I11" s="9" t="n">
        <v>5000</v>
      </c>
    </row>
    <row r="12" customFormat="false" ht="15" hidden="false" customHeight="false" outlineLevel="0" collapsed="false">
      <c r="A12" s="11" t="s">
        <v>42</v>
      </c>
      <c r="C12" s="11" t="n">
        <f aca="false">SUM(C5:C11)</f>
        <v>20000</v>
      </c>
      <c r="D12" s="11" t="n">
        <f aca="false">SUM(D5:D11)</f>
        <v>300</v>
      </c>
      <c r="E12" s="11" t="n">
        <f aca="false">SUM(E5:E11)</f>
        <v>5900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5"/>
    <col collapsed="false" customWidth="true" hidden="false" outlineLevel="0" max="4" min="3" style="0" width="20"/>
    <col collapsed="false" customWidth="true" hidden="false" outlineLevel="0" max="5" min="5" style="0" width="22"/>
    <col collapsed="false" customWidth="true" hidden="false" outlineLevel="0" max="6" min="6" style="0" width="18"/>
  </cols>
  <sheetData>
    <row r="1" customFormat="false" ht="18.55" hidden="false" customHeight="false" outlineLevel="0" collapsed="false">
      <c r="A1" s="6" t="s">
        <v>43</v>
      </c>
    </row>
    <row r="2" customFormat="false" ht="15" hidden="false" customHeight="false" outlineLevel="0" collapsed="false">
      <c r="A2" s="7" t="s">
        <v>44</v>
      </c>
    </row>
    <row r="4" customFormat="false" ht="33.75" hidden="false" customHeight="true" outlineLevel="0" collapsed="false">
      <c r="A4" s="8" t="s">
        <v>21</v>
      </c>
      <c r="B4" s="8" t="s">
        <v>45</v>
      </c>
      <c r="C4" s="8" t="s">
        <v>46</v>
      </c>
      <c r="D4" s="8" t="s">
        <v>47</v>
      </c>
      <c r="E4" s="8" t="s">
        <v>48</v>
      </c>
      <c r="F4" s="8" t="s">
        <v>49</v>
      </c>
    </row>
    <row r="5" customFormat="false" ht="15" hidden="false" customHeight="false" outlineLevel="0" collapsed="false">
      <c r="A5" s="0" t="str">
        <f aca="false">Data!A5</f>
        <v>Manajemen dan administrasi</v>
      </c>
      <c r="B5" s="12" t="n">
        <f aca="false">Data!C5</f>
        <v>2400</v>
      </c>
      <c r="C5" s="12" t="n">
        <f aca="false">-B5</f>
        <v>-2400</v>
      </c>
      <c r="D5" s="12" t="n">
        <v>0</v>
      </c>
      <c r="E5" s="12" t="n">
        <v>0</v>
      </c>
      <c r="F5" s="12" t="n">
        <f aca="false">SUM(B5:E5)</f>
        <v>0</v>
      </c>
    </row>
    <row r="6" customFormat="false" ht="15" hidden="false" customHeight="false" outlineLevel="0" collapsed="false">
      <c r="A6" s="0" t="str">
        <f aca="false">Data!A6</f>
        <v>Fasilitas: gedung, IPSRS, kebersihan</v>
      </c>
      <c r="B6" s="12" t="n">
        <f aca="false">Data!C6</f>
        <v>1800</v>
      </c>
      <c r="C6" s="12" t="n">
        <f aca="false">$B$5*Data!D6/SUM(Data!$D$6:$D$11)</f>
        <v>276.923076923077</v>
      </c>
      <c r="D6" s="12" t="n">
        <f aca="false">-(B6+C6)</f>
        <v>-2076.92307692308</v>
      </c>
      <c r="E6" s="12" t="n">
        <v>0</v>
      </c>
      <c r="F6" s="12" t="n">
        <f aca="false">SUM(B6:E6)</f>
        <v>-2.27373675443232E-013</v>
      </c>
    </row>
    <row r="7" customFormat="false" ht="15" hidden="false" customHeight="false" outlineLevel="0" collapsed="false">
      <c r="A7" s="0" t="str">
        <f aca="false">Data!A7</f>
        <v>Gizi dan laundry</v>
      </c>
      <c r="B7" s="12" t="n">
        <f aca="false">Data!C7</f>
        <v>1200</v>
      </c>
      <c r="C7" s="12" t="n">
        <f aca="false">$B$5*Data!D7/SUM(Data!$D$6:$D$11)</f>
        <v>184.615384615385</v>
      </c>
      <c r="D7" s="12" t="n">
        <f aca="false">($B$6+$C$6)*Data!E7/SUM(Data!$E$7:$E$11)</f>
        <v>119.822485207101</v>
      </c>
      <c r="E7" s="12" t="n">
        <f aca="false">-(B7+C7+D7)</f>
        <v>-1504.43786982249</v>
      </c>
      <c r="F7" s="12" t="n">
        <f aca="false">SUM(B7:E7)</f>
        <v>1.84741111297626E-013</v>
      </c>
    </row>
    <row r="8" customFormat="false" ht="15" hidden="false" customHeight="false" outlineLevel="0" collapsed="false">
      <c r="A8" s="0" t="str">
        <f aca="false">Data!A8</f>
        <v>IGD</v>
      </c>
      <c r="B8" s="12" t="n">
        <f aca="false">Data!C8</f>
        <v>2000</v>
      </c>
      <c r="C8" s="12" t="n">
        <f aca="false">$B$5*Data!D8/SUM(Data!$D$6:$D$11)</f>
        <v>276.923076923077</v>
      </c>
      <c r="D8" s="12" t="n">
        <f aca="false">($B$6+$C$6)*Data!E8/SUM(Data!$E$7:$E$11)</f>
        <v>199.704142011834</v>
      </c>
      <c r="E8" s="12" t="n">
        <f aca="false">($B$7+$C$7+$D$7)*Data!F8/SUM(Data!$F$8:$F$11)</f>
        <v>75.2218934911243</v>
      </c>
      <c r="F8" s="13" t="n">
        <f aca="false">SUM(B8:E8)</f>
        <v>2551.84911242604</v>
      </c>
    </row>
    <row r="9" customFormat="false" ht="15" hidden="false" customHeight="false" outlineLevel="0" collapsed="false">
      <c r="A9" s="0" t="str">
        <f aca="false">Data!A9</f>
        <v>Rawat jalan</v>
      </c>
      <c r="B9" s="12" t="n">
        <f aca="false">Data!C9</f>
        <v>3000</v>
      </c>
      <c r="C9" s="12" t="n">
        <f aca="false">$B$5*Data!D9/SUM(Data!$D$6:$D$11)</f>
        <v>369.230769230769</v>
      </c>
      <c r="D9" s="12" t="n">
        <f aca="false">($B$6+$C$6)*Data!E9/SUM(Data!$E$7:$E$11)</f>
        <v>319.526627218935</v>
      </c>
      <c r="E9" s="12" t="n">
        <f aca="false">($B$7+$C$7+$D$7)*Data!F9/SUM(Data!$F$8:$F$11)</f>
        <v>0</v>
      </c>
      <c r="F9" s="13" t="n">
        <f aca="false">SUM(B9:E9)</f>
        <v>3688.7573964497</v>
      </c>
    </row>
    <row r="10" customFormat="false" ht="15" hidden="false" customHeight="false" outlineLevel="0" collapsed="false">
      <c r="A10" s="0" t="str">
        <f aca="false">Data!A10</f>
        <v>Rawat inap</v>
      </c>
      <c r="B10" s="12" t="n">
        <f aca="false">Data!C10</f>
        <v>6000</v>
      </c>
      <c r="C10" s="12" t="n">
        <f aca="false">$B$5*Data!D10/SUM(Data!$D$6:$D$11)</f>
        <v>1107.69230769231</v>
      </c>
      <c r="D10" s="12" t="n">
        <f aca="false">($B$6+$C$6)*Data!E10/SUM(Data!$E$7:$E$11)</f>
        <v>1198.22485207101</v>
      </c>
      <c r="E10" s="12" t="n">
        <f aca="false">($B$7+$C$7+$D$7)*Data!F10/SUM(Data!$F$8:$F$11)</f>
        <v>1278.77218934911</v>
      </c>
      <c r="F10" s="13" t="n">
        <f aca="false">SUM(B10:E10)</f>
        <v>9584.68934911243</v>
      </c>
    </row>
    <row r="11" customFormat="false" ht="15" hidden="false" customHeight="false" outlineLevel="0" collapsed="false">
      <c r="A11" s="0" t="str">
        <f aca="false">Data!A11</f>
        <v>Kamar operasi</v>
      </c>
      <c r="B11" s="12" t="n">
        <f aca="false">Data!C11</f>
        <v>3600</v>
      </c>
      <c r="C11" s="12" t="n">
        <f aca="false">$B$5*Data!D11/SUM(Data!$D$6:$D$11)</f>
        <v>184.615384615385</v>
      </c>
      <c r="D11" s="12" t="n">
        <f aca="false">($B$6+$C$6)*Data!E11/SUM(Data!$E$7:$E$11)</f>
        <v>239.644970414201</v>
      </c>
      <c r="E11" s="12" t="n">
        <f aca="false">($B$7+$C$7+$D$7)*Data!F11/SUM(Data!$F$8:$F$11)</f>
        <v>150.443786982249</v>
      </c>
      <c r="F11" s="13" t="n">
        <f aca="false">SUM(B11:E11)</f>
        <v>4174.70414201183</v>
      </c>
    </row>
    <row r="12" customFormat="false" ht="15" hidden="false" customHeight="false" outlineLevel="0" collapsed="false">
      <c r="A12" s="11" t="s">
        <v>42</v>
      </c>
      <c r="B12" s="14" t="n">
        <f aca="false">SUM(B5:B11)</f>
        <v>20000</v>
      </c>
      <c r="C12" s="14" t="n">
        <f aca="false">SUM(C5:C11)</f>
        <v>-1.13686837721616E-013</v>
      </c>
      <c r="D12" s="14" t="n">
        <f aca="false">SUM(D5:D11)</f>
        <v>-1.56319401867222E-013</v>
      </c>
      <c r="E12" s="14" t="n">
        <f aca="false">SUM(E5:E11)</f>
        <v>5.6843418860808E-014</v>
      </c>
      <c r="F12" s="14" t="n">
        <f aca="false">SUM(F5:F11)</f>
        <v>20000</v>
      </c>
    </row>
    <row r="14" customFormat="false" ht="15" hidden="false" customHeight="false" outlineLevel="0" collapsed="false">
      <c r="A14" s="11" t="s">
        <v>50</v>
      </c>
    </row>
    <row r="15" customFormat="false" ht="15" hidden="false" customHeight="false" outlineLevel="0" collapsed="false">
      <c r="A15" s="0" t="s">
        <v>51</v>
      </c>
      <c r="B15" s="15" t="n">
        <f aca="false">B12</f>
        <v>20000</v>
      </c>
    </row>
    <row r="16" customFormat="false" ht="15" hidden="false" customHeight="false" outlineLevel="0" collapsed="false">
      <c r="A16" s="0" t="s">
        <v>52</v>
      </c>
      <c r="B16" s="15" t="n">
        <f aca="false">SUM(F8:F11)</f>
        <v>20000</v>
      </c>
    </row>
    <row r="17" customFormat="false" ht="15" hidden="false" customHeight="false" outlineLevel="0" collapsed="false">
      <c r="A17" s="0" t="s">
        <v>53</v>
      </c>
      <c r="B17" s="16" t="str">
        <f aca="false">IF(ABS(B15-B16)&lt;0.001,"SEIMBANG","PERIKSA ULANG")</f>
        <v>SEIMBANG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20"/>
    <col collapsed="false" customWidth="true" hidden="false" outlineLevel="0" max="8" min="8" style="0" width="22"/>
  </cols>
  <sheetData>
    <row r="1" customFormat="false" ht="18.55" hidden="false" customHeight="false" outlineLevel="0" collapsed="false">
      <c r="A1" s="6" t="s">
        <v>54</v>
      </c>
    </row>
    <row r="2" customFormat="false" ht="15" hidden="false" customHeight="false" outlineLevel="0" collapsed="false">
      <c r="A2" s="7" t="s">
        <v>55</v>
      </c>
    </row>
    <row r="4" customFormat="false" ht="33.75" hidden="false" customHeight="true" outlineLevel="0" collapsed="false">
      <c r="A4" s="8" t="s">
        <v>21</v>
      </c>
      <c r="B4" s="8" t="s">
        <v>56</v>
      </c>
      <c r="C4" s="8" t="s">
        <v>27</v>
      </c>
      <c r="D4" s="8" t="s">
        <v>57</v>
      </c>
      <c r="E4" s="8" t="s">
        <v>58</v>
      </c>
      <c r="F4" s="8" t="s">
        <v>29</v>
      </c>
      <c r="G4" s="8" t="s">
        <v>59</v>
      </c>
      <c r="H4" s="8" t="s">
        <v>60</v>
      </c>
    </row>
    <row r="5" customFormat="false" ht="15" hidden="false" customHeight="false" outlineLevel="0" collapsed="false">
      <c r="A5" s="0" t="str">
        <f aca="false">Data!A8</f>
        <v>IGD</v>
      </c>
      <c r="B5" s="12" t="n">
        <f aca="false">Alokasi!F8</f>
        <v>2551.84911242604</v>
      </c>
      <c r="C5" s="17" t="n">
        <f aca="false">Data!G8</f>
        <v>12000</v>
      </c>
      <c r="D5" s="0" t="str">
        <f aca="false">Data!H8</f>
        <v>kunjungan</v>
      </c>
      <c r="E5" s="18" t="n">
        <f aca="false">B5*1000000/C5</f>
        <v>212654.09270217</v>
      </c>
      <c r="F5" s="17" t="n">
        <f aca="false">Data!I8</f>
        <v>15000</v>
      </c>
      <c r="G5" s="17" t="n">
        <f aca="false">B5*1000000/F5</f>
        <v>170123.274161736</v>
      </c>
      <c r="H5" s="12" t="n">
        <f aca="false">(F5-C5)*G5/1000000</f>
        <v>510.369822485207</v>
      </c>
    </row>
    <row r="6" customFormat="false" ht="15" hidden="false" customHeight="false" outlineLevel="0" collapsed="false">
      <c r="A6" s="0" t="str">
        <f aca="false">Data!A9</f>
        <v>Rawat jalan</v>
      </c>
      <c r="B6" s="12" t="n">
        <f aca="false">Alokasi!F9</f>
        <v>3688.7573964497</v>
      </c>
      <c r="C6" s="17" t="n">
        <f aca="false">Data!G9</f>
        <v>60000</v>
      </c>
      <c r="D6" s="0" t="str">
        <f aca="false">Data!H9</f>
        <v>kunjungan</v>
      </c>
      <c r="E6" s="18" t="n">
        <f aca="false">B6*1000000/C6</f>
        <v>61479.2899408284</v>
      </c>
      <c r="F6" s="17" t="n">
        <f aca="false">Data!I9</f>
        <v>72000</v>
      </c>
      <c r="G6" s="17" t="n">
        <f aca="false">B6*1000000/F6</f>
        <v>51232.741617357</v>
      </c>
      <c r="H6" s="12" t="n">
        <f aca="false">(F6-C6)*G6/1000000</f>
        <v>614.792899408284</v>
      </c>
    </row>
    <row r="7" customFormat="false" ht="15" hidden="false" customHeight="false" outlineLevel="0" collapsed="false">
      <c r="A7" s="0" t="str">
        <f aca="false">Data!A10</f>
        <v>Rawat inap</v>
      </c>
      <c r="B7" s="12" t="n">
        <f aca="false">Alokasi!F10</f>
        <v>9584.68934911243</v>
      </c>
      <c r="C7" s="17" t="n">
        <f aca="false">Data!G10</f>
        <v>24000</v>
      </c>
      <c r="D7" s="0" t="str">
        <f aca="false">Data!H10</f>
        <v>hari rawat</v>
      </c>
      <c r="E7" s="18" t="n">
        <f aca="false">B7*1000000/C7</f>
        <v>399362.056213018</v>
      </c>
      <c r="F7" s="17" t="n">
        <f aca="false">Data!I10</f>
        <v>29200</v>
      </c>
      <c r="G7" s="17" t="n">
        <f aca="false">B7*1000000/F7</f>
        <v>328242.785928508</v>
      </c>
      <c r="H7" s="12" t="n">
        <f aca="false">(F7-C7)*G7/1000000</f>
        <v>1706.86248682824</v>
      </c>
    </row>
    <row r="8" customFormat="false" ht="15" hidden="false" customHeight="false" outlineLevel="0" collapsed="false">
      <c r="A8" s="0" t="str">
        <f aca="false">Data!A11</f>
        <v>Kamar operasi</v>
      </c>
      <c r="B8" s="12" t="n">
        <f aca="false">Alokasi!F11</f>
        <v>4174.70414201183</v>
      </c>
      <c r="C8" s="17" t="n">
        <f aca="false">Data!G11</f>
        <v>4000</v>
      </c>
      <c r="D8" s="0" t="str">
        <f aca="false">Data!H11</f>
        <v>jam operasi</v>
      </c>
      <c r="E8" s="18" t="n">
        <f aca="false">B8*1000000/C8</f>
        <v>1043676.03550296</v>
      </c>
      <c r="F8" s="17" t="n">
        <f aca="false">Data!I11</f>
        <v>5000</v>
      </c>
      <c r="G8" s="17" t="n">
        <f aca="false">B8*1000000/F8</f>
        <v>834940.828402367</v>
      </c>
      <c r="H8" s="12" t="n">
        <f aca="false">(F8-C8)*G8/1000000</f>
        <v>834.940828402367</v>
      </c>
    </row>
    <row r="10" customFormat="false" ht="15" hidden="false" customHeight="false" outlineLevel="0" collapsed="false">
      <c r="A10" s="19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2026-11-06T06:14:47Z</dcterms:created>
  <dc:creator>openpyxl</dc:creator>
  <dc:description/>
  <dc:language>en-ID</dc:language>
  <cp:lastModifiedBy/>
  <dcterms:modified xsi:type="dcterms:W3CDTF">2026-11-06T06:14:47Z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